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73689\Desktop\RANDOM\"/>
    </mc:Choice>
  </mc:AlternateContent>
  <bookViews>
    <workbookView xWindow="0" yWindow="0" windowWidth="0" windowHeight="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I8" i="1" s="1"/>
  <c r="F8" i="1"/>
  <c r="D8" i="1"/>
  <c r="H8" i="1" s="1"/>
  <c r="G7" i="1"/>
  <c r="E7" i="1"/>
  <c r="F7" i="1"/>
  <c r="D7" i="1"/>
  <c r="H7" i="1" s="1"/>
  <c r="G6" i="1"/>
  <c r="E6" i="1"/>
  <c r="F6" i="1"/>
  <c r="D6" i="1"/>
  <c r="G5" i="1"/>
  <c r="E5" i="1"/>
  <c r="F5" i="1"/>
  <c r="H5" i="1" s="1"/>
  <c r="D5" i="1"/>
  <c r="I4" i="1"/>
  <c r="H4" i="1"/>
  <c r="G4" i="1"/>
  <c r="E4" i="1"/>
  <c r="F4" i="1"/>
  <c r="D4" i="1"/>
  <c r="I7" i="1" l="1"/>
  <c r="I6" i="1"/>
  <c r="H6" i="1"/>
  <c r="I5" i="1"/>
</calcChain>
</file>

<file path=xl/sharedStrings.xml><?xml version="1.0" encoding="utf-8"?>
<sst xmlns="http://schemas.openxmlformats.org/spreadsheetml/2006/main" count="14" uniqueCount="10">
  <si>
    <t>APCO</t>
  </si>
  <si>
    <t>Rate Base</t>
  </si>
  <si>
    <t>Revenue Requirement</t>
  </si>
  <si>
    <t>2019 True Up</t>
  </si>
  <si>
    <t>2019 True Up - unfunded reserves change</t>
  </si>
  <si>
    <t>2019 True Up - Change</t>
  </si>
  <si>
    <t>I&amp;M</t>
  </si>
  <si>
    <t>KPCO</t>
  </si>
  <si>
    <t>OPCO</t>
  </si>
  <si>
    <t>WPCO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</si>
</sst>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gulated%20Tariffs\PJM%20Transmission%20FR%20Annual%20Update\OPCo%20East%20FR\PJM%202019%20Actual%20(ATRR)\Templates\APCo%20-%202019%20ATRR%20Template%20-%20updated%20A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gulated%20Tariffs\PJM%20Transmission%20FR%20Annual%20Update\OPCo%20East%20FR\PJM%202019%20Actual%20(ATRR)\Templates\I&amp;M%20-%202019%20ATRR%20Template%20-%20updated%20A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gulated%20Tariffs\PJM%20Transmission%20FR%20Annual%20Update\OPCo%20East%20FR\PJM%202019%20Actual%20(ATRR)\Templates\KPCo%20-%202019%20ATRR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gulated%20Tariffs\PJM%20Transmission%20FR%20Annual%20Update\OPCo%20East%20FR\PJM%202019%20Actual%20(ATRR)\Templates\OPCo%20-%202019%20ATRR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gulated%20Tariffs\PJM%20Transmission%20FR%20Annual%20Update\OPCo%20East%20FR\PJM%202019%20Actual%20(ATRR)\Templates\WPCo%20-%202019%20ATR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 Q NITS"/>
      <sheetName val="WS Q Schedule 12"/>
      <sheetName val="WSQ Schedule 1A"/>
    </sheetNames>
    <sheetDataSet>
      <sheetData sheetId="0">
        <row r="125">
          <cell r="L125">
            <v>2117432803.853133</v>
          </cell>
          <cell r="N125">
            <v>2118003551.974932</v>
          </cell>
        </row>
        <row r="213">
          <cell r="L213">
            <v>333342691.8347072</v>
          </cell>
          <cell r="N213">
            <v>333394560.65339381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L"/>
      <sheetName val="WSQ Schedule 12"/>
      <sheetName val="WSQ Schedule 1A"/>
    </sheetNames>
    <sheetDataSet>
      <sheetData sheetId="0">
        <row r="125">
          <cell r="L125">
            <v>846983498.15881026</v>
          </cell>
          <cell r="N125">
            <v>846991324.32954597</v>
          </cell>
        </row>
        <row r="213">
          <cell r="L213">
            <v>142570543.59663635</v>
          </cell>
          <cell r="N213">
            <v>142571242.57434335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KPCO WS Q Interest"/>
      <sheetName val="KPCO WS Q Interest (2)"/>
    </sheetNames>
    <sheetDataSet>
      <sheetData sheetId="0">
        <row r="125">
          <cell r="L125">
            <v>318186572.78957605</v>
          </cell>
          <cell r="N125">
            <v>318390563.64550936</v>
          </cell>
        </row>
        <row r="213">
          <cell r="L213">
            <v>62702054.78345456</v>
          </cell>
          <cell r="N213">
            <v>62720145.331799231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  <sheetDataSet>
      <sheetData sheetId="0">
        <row r="125">
          <cell r="L125">
            <v>1390379937.0782118</v>
          </cell>
          <cell r="N125">
            <v>1390448465.2682202</v>
          </cell>
        </row>
        <row r="213">
          <cell r="L213">
            <v>335608294.32518816</v>
          </cell>
          <cell r="N213">
            <v>335614930.91028899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  <sheetDataSet>
      <sheetData sheetId="0">
        <row r="125">
          <cell r="L125">
            <v>87255205.765376106</v>
          </cell>
          <cell r="N125">
            <v>87270399.663923606</v>
          </cell>
        </row>
        <row r="213">
          <cell r="L213">
            <v>14130314.485140374</v>
          </cell>
          <cell r="N213">
            <v>14131716.512981566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0"/>
  <sheetViews>
    <sheetView tabSelected="1" workbookViewId="0">
      <selection activeCell="D3" sqref="D3"/>
    </sheetView>
  </sheetViews>
  <sheetFormatPr defaultRowHeight="15" x14ac:dyDescent="0.25"/>
  <cols>
    <col min="4" max="4" width="21.42578125" customWidth="1"/>
    <col min="5" max="5" width="21.42578125" bestFit="1" customWidth="1"/>
    <col min="6" max="6" width="21.42578125" customWidth="1"/>
    <col min="7" max="7" width="21.42578125" bestFit="1" customWidth="1"/>
    <col min="8" max="8" width="21.42578125" customWidth="1"/>
    <col min="9" max="9" width="21.42578125" bestFit="1" customWidth="1"/>
  </cols>
  <sheetData>
    <row r="1" spans="3:9" ht="15.75" thickBot="1" x14ac:dyDescent="0.3"/>
    <row r="2" spans="3:9" x14ac:dyDescent="0.25">
      <c r="D2" s="2" t="s">
        <v>3</v>
      </c>
      <c r="E2" s="3"/>
      <c r="F2" s="2" t="s">
        <v>4</v>
      </c>
      <c r="G2" s="3"/>
      <c r="H2" s="2" t="s">
        <v>5</v>
      </c>
      <c r="I2" s="3"/>
    </row>
    <row r="3" spans="3:9" ht="15.75" thickBot="1" x14ac:dyDescent="0.3">
      <c r="D3" s="4" t="s">
        <v>1</v>
      </c>
      <c r="E3" s="5" t="s">
        <v>2</v>
      </c>
      <c r="F3" s="4" t="s">
        <v>1</v>
      </c>
      <c r="G3" s="5" t="s">
        <v>2</v>
      </c>
      <c r="H3" s="4" t="s">
        <v>1</v>
      </c>
      <c r="I3" s="5" t="s">
        <v>2</v>
      </c>
    </row>
    <row r="4" spans="3:9" x14ac:dyDescent="0.25">
      <c r="C4" t="s">
        <v>0</v>
      </c>
      <c r="D4" s="1">
        <f>[1]TCOS!$N$125</f>
        <v>2118003551.974932</v>
      </c>
      <c r="E4" s="1">
        <f>[1]TCOS!$N$213</f>
        <v>333394560.65339381</v>
      </c>
      <c r="F4" s="1">
        <f>[1]TCOS!$L$125</f>
        <v>2117432803.853133</v>
      </c>
      <c r="G4" s="1">
        <f>[1]TCOS!$L$213</f>
        <v>333342691.8347072</v>
      </c>
      <c r="H4" s="1">
        <f>F4-D4</f>
        <v>-570748.12179899216</v>
      </c>
      <c r="I4" s="1">
        <f>G4-E4</f>
        <v>-51868.8186866045</v>
      </c>
    </row>
    <row r="5" spans="3:9" x14ac:dyDescent="0.25">
      <c r="C5" t="s">
        <v>6</v>
      </c>
      <c r="D5" s="1">
        <f>[2]TCOS!$N$125</f>
        <v>846991324.32954597</v>
      </c>
      <c r="E5" s="1">
        <f>[2]TCOS!$N$213</f>
        <v>142571242.57434335</v>
      </c>
      <c r="F5" s="1">
        <f>[2]TCOS!$L$125</f>
        <v>846983498.15881026</v>
      </c>
      <c r="G5">
        <f>[2]TCOS!$L$213</f>
        <v>142570543.59663635</v>
      </c>
      <c r="H5" s="1">
        <f t="shared" ref="H5:H10" si="0">F5-D5</f>
        <v>-7826.1707357168198</v>
      </c>
      <c r="I5" s="1">
        <f t="shared" ref="I5:I10" si="1">G5-E5</f>
        <v>-698.97770699858665</v>
      </c>
    </row>
    <row r="6" spans="3:9" x14ac:dyDescent="0.25">
      <c r="C6" t="s">
        <v>7</v>
      </c>
      <c r="D6" s="1">
        <f>[3]TCOS!$N$125</f>
        <v>318390563.64550936</v>
      </c>
      <c r="E6" s="1">
        <f>[3]TCOS!$N$213</f>
        <v>62720145.331799231</v>
      </c>
      <c r="F6" s="1">
        <f>[3]TCOS!$L$125</f>
        <v>318186572.78957605</v>
      </c>
      <c r="G6" s="1">
        <f>[3]TCOS!$L$213</f>
        <v>62702054.78345456</v>
      </c>
      <c r="H6" s="1">
        <f t="shared" si="0"/>
        <v>-203990.8559333086</v>
      </c>
      <c r="I6" s="1">
        <f t="shared" si="1"/>
        <v>-18090.548344671726</v>
      </c>
    </row>
    <row r="7" spans="3:9" x14ac:dyDescent="0.25">
      <c r="C7" t="s">
        <v>8</v>
      </c>
      <c r="D7" s="1">
        <f>[4]TCOS!$N$125</f>
        <v>1390448465.2682202</v>
      </c>
      <c r="E7" s="1">
        <f>[4]TCOS!$N$213</f>
        <v>335614930.91028899</v>
      </c>
      <c r="F7" s="1">
        <f>[4]TCOS!$L$125</f>
        <v>1390379937.0782118</v>
      </c>
      <c r="G7" s="1">
        <f>[4]TCOS!$L$213</f>
        <v>335608294.32518816</v>
      </c>
      <c r="H7" s="1">
        <f t="shared" si="0"/>
        <v>-68528.190008401871</v>
      </c>
      <c r="I7" s="1">
        <f t="shared" si="1"/>
        <v>-6636.5851008296013</v>
      </c>
    </row>
    <row r="8" spans="3:9" x14ac:dyDescent="0.25">
      <c r="C8" t="s">
        <v>9</v>
      </c>
      <c r="D8" s="1">
        <f>[5]TCOS!$N$125</f>
        <v>87270399.663923606</v>
      </c>
      <c r="E8" s="1">
        <f>[5]TCOS!$N$213</f>
        <v>14131716.512981566</v>
      </c>
      <c r="F8" s="1">
        <f>[5]TCOS!$L$125</f>
        <v>87255205.765376106</v>
      </c>
      <c r="G8" s="1">
        <f>[5]TCOS!$L$213</f>
        <v>14130314.485140374</v>
      </c>
      <c r="H8" s="1">
        <f t="shared" si="0"/>
        <v>-15193.898547500372</v>
      </c>
      <c r="I8" s="1">
        <f t="shared" si="1"/>
        <v>-1402.0278411917388</v>
      </c>
    </row>
    <row r="9" spans="3:9" x14ac:dyDescent="0.25">
      <c r="H9" s="1"/>
      <c r="I9" s="1"/>
    </row>
    <row r="10" spans="3:9" x14ac:dyDescent="0.25">
      <c r="H10" s="1"/>
      <c r="I10" s="1"/>
    </row>
  </sheetData>
  <mergeCells count="3">
    <mergeCell ref="D2:E2"/>
    <mergeCell ref="F2:G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1C38D427-AED4-4FDF-A1B1-3823874708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s273689</dc:creator>
  <cp:keywords/>
  <cp:lastModifiedBy>s273689</cp:lastModifiedBy>
  <dcterms:created xsi:type="dcterms:W3CDTF">2021-01-15T14:04:59Z</dcterms:created>
  <dcterms:modified xsi:type="dcterms:W3CDTF">2021-01-20T19:46:17Z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653eeb5a-40ee-44ef-a7a8-2f013e0cf847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8nLAsadz8EP4iOoOx2MGVCL7CmDu+dAi</vt:lpwstr>
  </property>
</Properties>
</file>